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0" windowWidth="13215" windowHeight="13650" activeTab="0"/>
  </bookViews>
  <sheets>
    <sheet name="Klučov S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<sst xmlns="http://schemas.openxmlformats.org/spreadsheetml/2006/main" count="179" uniqueCount="123">
  <si>
    <t>Kalkulace všech položek výpočtu ceny podle</t>
  </si>
  <si>
    <t>cenových předpisů pro vodné a stočné</t>
  </si>
  <si>
    <t>Pro kalendářní rok:</t>
  </si>
  <si>
    <t>Příjemce V+S:</t>
  </si>
  <si>
    <t>1.SčV, a.s.</t>
  </si>
  <si>
    <t>Tabulka č.1</t>
  </si>
  <si>
    <t>Náklady pro výpočet ceny pro vodné a stočné</t>
  </si>
  <si>
    <t>Nákladové položky</t>
  </si>
  <si>
    <t>Měrná</t>
  </si>
  <si>
    <t>Voda pitná</t>
  </si>
  <si>
    <t>Voda odpadní</t>
  </si>
  <si>
    <t>Řádek</t>
  </si>
  <si>
    <t>jedn.</t>
  </si>
  <si>
    <t>Rozdíl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</si>
  <si>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</si>
  <si>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</si>
  <si>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</si>
  <si>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</si>
  <si>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</si>
  <si>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</si>
  <si>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</si>
  <si>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</si>
  <si>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</si>
  <si>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1.</t>
  </si>
  <si>
    <t>Materiál</t>
  </si>
  <si>
    <t>mil.Kč</t>
  </si>
  <si>
    <t>1.1</t>
  </si>
  <si>
    <t>- surová voda podzemní + povrchová</t>
  </si>
  <si>
    <t>1.2</t>
  </si>
  <si>
    <t>- pitná voda převzatá+odpadní voda předaná</t>
  </si>
  <si>
    <t>1.3</t>
  </si>
  <si>
    <t>- chemikálie</t>
  </si>
  <si>
    <t>1.4</t>
  </si>
  <si>
    <t>- ostatní materiál</t>
  </si>
  <si>
    <t>2.</t>
  </si>
  <si>
    <t>Energie</t>
  </si>
  <si>
    <t>2.1</t>
  </si>
  <si>
    <t>- elektrická energie</t>
  </si>
  <si>
    <t>2.2</t>
  </si>
  <si>
    <t>- ostatní energie (plyn, pevná a kapalná)</t>
  </si>
  <si>
    <t>3.</t>
  </si>
  <si>
    <t>Mzdy</t>
  </si>
  <si>
    <t>3.1</t>
  </si>
  <si>
    <t>- přímé mzdy</t>
  </si>
  <si>
    <t>3.2</t>
  </si>
  <si>
    <t>- ostatní osobní náklady</t>
  </si>
  <si>
    <t>4.</t>
  </si>
  <si>
    <t>Ostatní přímé náklady</t>
  </si>
  <si>
    <t>4.1</t>
  </si>
  <si>
    <t>- odpisy a prostředky obnovy infr. majetku</t>
  </si>
  <si>
    <t>4.2</t>
  </si>
  <si>
    <t>- opravy infrastrukturního majetku</t>
  </si>
  <si>
    <t>4.3</t>
  </si>
  <si>
    <t>- nájem infrastrukturního majetku</t>
  </si>
  <si>
    <t>4.4</t>
  </si>
  <si>
    <t>- poplatky za vypouštění odpadních vod</t>
  </si>
  <si>
    <t>4.5</t>
  </si>
  <si>
    <t>- ostatní provozní náklady externí</t>
  </si>
  <si>
    <t>4.6</t>
  </si>
  <si>
    <t>- ostatní provozní náklady ve vlastní režii</t>
  </si>
  <si>
    <t>5.</t>
  </si>
  <si>
    <t>Finanční náklady</t>
  </si>
  <si>
    <t>6.</t>
  </si>
  <si>
    <t>Výrobní režie</t>
  </si>
  <si>
    <t>7.</t>
  </si>
  <si>
    <t>Správní režie</t>
  </si>
  <si>
    <t>8.</t>
  </si>
  <si>
    <t>Úplné vlastní náklady</t>
  </si>
  <si>
    <t>A</t>
  </si>
  <si>
    <t>Hodnota infrastruktur.m.podle VÚME</t>
  </si>
  <si>
    <t>B</t>
  </si>
  <si>
    <t>Pořizovací cena provozního maj.</t>
  </si>
  <si>
    <t>C</t>
  </si>
  <si>
    <t>Počet pracovníků</t>
  </si>
  <si>
    <t>osob</t>
  </si>
  <si>
    <t>D</t>
  </si>
  <si>
    <t>Voda pitná fakturovaná</t>
  </si>
  <si>
    <t>mil.m3</t>
  </si>
  <si>
    <t>E</t>
  </si>
  <si>
    <t>- z toho domácnosti</t>
  </si>
  <si>
    <t>F</t>
  </si>
  <si>
    <t>Voda odpadní odv. fakturovaná</t>
  </si>
  <si>
    <t>G</t>
  </si>
  <si>
    <t>H</t>
  </si>
  <si>
    <t>Voda srážková fakturovaná</t>
  </si>
  <si>
    <t>I</t>
  </si>
  <si>
    <t>Voda odpadní čištěná</t>
  </si>
  <si>
    <t>J</t>
  </si>
  <si>
    <t>Pitná nebo odpadní voda převzatá</t>
  </si>
  <si>
    <t>K</t>
  </si>
  <si>
    <t>Pitná nebo odpadní voda předaná</t>
  </si>
  <si>
    <t>9.</t>
  </si>
  <si>
    <t>JEDNOTKOVÉ NÁKLADY</t>
  </si>
  <si>
    <t>Kč/m3</t>
  </si>
  <si>
    <t>Kalkulace všech položek výpočtu ceny pro vodné a stočné</t>
  </si>
  <si>
    <t>Tabulka č.2a</t>
  </si>
  <si>
    <t>Kalkulovaná cena pro vodné a stočné</t>
  </si>
  <si>
    <t>Text</t>
  </si>
  <si>
    <t>10.</t>
  </si>
  <si>
    <t>Úplné vlastní náklady - ÚVN</t>
  </si>
  <si>
    <t>11.</t>
  </si>
  <si>
    <t>Kalkulační zisk</t>
  </si>
  <si>
    <t>11.a</t>
  </si>
  <si>
    <t>- podíl z ÚVN</t>
  </si>
  <si>
    <t>%</t>
  </si>
  <si>
    <t>11.b</t>
  </si>
  <si>
    <t>- z ř.11 na rozvoj a obnovu infr.majetku</t>
  </si>
  <si>
    <t>12.</t>
  </si>
  <si>
    <t>Celkem ÚVN + zisk</t>
  </si>
  <si>
    <t>13.</t>
  </si>
  <si>
    <t>Voda fakturovaná pitná, odpadní+srážková</t>
  </si>
  <si>
    <t>14.</t>
  </si>
  <si>
    <t>CENA pro vodné, stočné</t>
  </si>
  <si>
    <t>15.</t>
  </si>
  <si>
    <t>CENA pro vodné, stočné + DPH</t>
  </si>
  <si>
    <t>Datum:</t>
  </si>
  <si>
    <t>Schválil:</t>
  </si>
  <si>
    <t>ČOV Český Brod - kalkulace Klučov</t>
  </si>
  <si>
    <t>Vypracoval: 1.SčV, a.s.: Martin Kopecký</t>
  </si>
  <si>
    <t>Kontroloval: 1.SčV, a.s.: Ing Ivan Eis</t>
  </si>
  <si>
    <t>Telefon: 318 494 211</t>
  </si>
  <si>
    <t xml:space="preserve">  </t>
  </si>
  <si>
    <t>kalkulace 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</si>
</sst>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;\-General;"/>
    <numFmt numFmtId="165" formatCode="#0.000"/>
    <numFmt numFmtId="166" formatCode="#0.00"/>
    <numFmt numFmtId="167" formatCode="#0.0"/>
    <numFmt numFmtId="168" formatCode="0.000000"/>
    <numFmt numFmtId="169" formatCode="0.0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2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33" borderId="0" xfId="46" applyFont="1" applyFill="1">
      <alignment/>
      <protection/>
    </xf>
    <xf numFmtId="0" fontId="4" fillId="33" borderId="0" xfId="46" applyFont="1" applyFill="1">
      <alignment/>
      <protection/>
    </xf>
    <xf numFmtId="0" fontId="4" fillId="33" borderId="0" xfId="46" applyFont="1" applyFill="1" applyAlignment="1">
      <alignment horizontal="left"/>
      <protection/>
    </xf>
    <xf numFmtId="0" fontId="4" fillId="33" borderId="0" xfId="46" applyFont="1" applyFill="1" applyAlignment="1">
      <alignment horizontal="right"/>
      <protection/>
    </xf>
    <xf numFmtId="0" fontId="5" fillId="33" borderId="0" xfId="46" applyFont="1" applyFill="1" applyAlignment="1" applyProtection="1">
      <alignment horizontal="left"/>
      <protection locked="0"/>
    </xf>
    <xf numFmtId="0" fontId="6" fillId="33" borderId="0" xfId="46" applyFont="1" applyFill="1">
      <alignment/>
      <protection/>
    </xf>
    <xf numFmtId="0" fontId="4" fillId="33" borderId="10" xfId="46" applyFont="1" applyFill="1" applyBorder="1">
      <alignment/>
      <protection/>
    </xf>
    <xf numFmtId="0" fontId="4" fillId="33" borderId="11" xfId="46" applyFont="1" applyFill="1" applyBorder="1">
      <alignment/>
      <protection/>
    </xf>
    <xf numFmtId="0" fontId="4" fillId="33" borderId="11" xfId="46" applyFont="1" applyFill="1" applyBorder="1" applyAlignment="1">
      <alignment horizontal="center"/>
      <protection/>
    </xf>
    <xf numFmtId="0" fontId="4" fillId="33" borderId="10" xfId="46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Font="1" applyFill="1" applyBorder="1">
      <alignment/>
      <protection/>
    </xf>
    <xf numFmtId="0" fontId="4" fillId="33" borderId="13" xfId="46" applyFont="1" applyFill="1" applyBorder="1" applyAlignment="1">
      <alignment horizontal="center"/>
      <protection/>
    </xf>
    <xf numFmtId="49" fontId="6" fillId="33" borderId="14" xfId="46" applyNumberFormat="1" applyFont="1" applyFill="1" applyBorder="1" applyAlignment="1">
      <alignment horizontal="center"/>
      <protection/>
    </xf>
    <xf numFmtId="49" fontId="6" fillId="33" borderId="15" xfId="46" applyNumberFormat="1" applyFont="1" applyFill="1" applyBorder="1" applyAlignment="1">
      <alignment horizontal="center"/>
      <protection/>
    </xf>
    <xf numFmtId="0" fontId="7" fillId="33" borderId="0" xfId="46" applyFont="1" applyFill="1" applyAlignment="1">
      <alignment horizontal="left"/>
      <protection/>
    </xf>
    <xf numFmtId="165" fontId="6" fillId="33" borderId="15" xfId="46" applyNumberFormat="1" applyFont="1" applyFill="1" applyBorder="1">
      <alignment/>
      <protection/>
    </xf>
    <xf numFmtId="0" fontId="4" fillId="33" borderId="14" xfId="46" applyFont="1" applyFill="1" applyBorder="1">
      <alignment/>
      <protection/>
    </xf>
    <xf numFmtId="165" fontId="4" fillId="33" borderId="14" xfId="46" applyNumberFormat="1" applyFont="1" applyFill="1" applyBorder="1">
      <alignment/>
      <protection/>
    </xf>
    <xf numFmtId="0" fontId="8" fillId="33" borderId="0" xfId="46" applyFont="1" applyFill="1" applyAlignment="1">
      <alignment horizontal="left"/>
      <protection/>
    </xf>
    <xf numFmtId="166" fontId="4" fillId="33" borderId="14" xfId="46" applyNumberFormat="1" applyFont="1" applyFill="1" applyBorder="1">
      <alignment/>
      <protection/>
    </xf>
    <xf numFmtId="166" fontId="4" fillId="33" borderId="15" xfId="46" applyNumberFormat="1" applyFont="1" applyFill="1" applyBorder="1">
      <alignment/>
      <protection/>
    </xf>
    <xf numFmtId="167" fontId="4" fillId="33" borderId="15" xfId="46" applyNumberFormat="1" applyFont="1" applyFill="1" applyBorder="1">
      <alignment/>
      <protection/>
    </xf>
    <xf numFmtId="0" fontId="4" fillId="33" borderId="15" xfId="46" applyFont="1" applyFill="1" applyBorder="1">
      <alignment/>
      <protection/>
    </xf>
    <xf numFmtId="165" fontId="4" fillId="33" borderId="15" xfId="46" applyNumberFormat="1" applyFont="1" applyFill="1" applyBorder="1">
      <alignment/>
      <protection/>
    </xf>
    <xf numFmtId="49" fontId="4" fillId="33" borderId="0" xfId="46" applyNumberFormat="1" applyFont="1" applyFill="1">
      <alignment/>
      <protection/>
    </xf>
    <xf numFmtId="0" fontId="4" fillId="33" borderId="0" xfId="46" applyFont="1" applyFill="1" applyAlignment="1">
      <alignment horizontal="center"/>
      <protection/>
    </xf>
    <xf numFmtId="10" fontId="4" fillId="33" borderId="14" xfId="46" applyNumberFormat="1" applyFont="1" applyFill="1" applyBorder="1">
      <alignment/>
      <protection/>
    </xf>
    <xf numFmtId="10" fontId="4" fillId="33" borderId="15" xfId="46" applyNumberFormat="1" applyFont="1" applyFill="1" applyBorder="1">
      <alignment/>
      <protection/>
    </xf>
    <xf numFmtId="0" fontId="2" fillId="33" borderId="0" xfId="46" applyFill="1">
      <alignment/>
      <protection/>
    </xf>
    <xf numFmtId="0" fontId="4" fillId="33" borderId="0" xfId="46" applyFont="1" applyFill="1" applyProtection="1">
      <alignment/>
      <protection locked="0"/>
    </xf>
    <xf numFmtId="168" fontId="4" fillId="33" borderId="0" xfId="46" applyNumberFormat="1" applyFont="1" applyFill="1">
      <alignment/>
      <protection/>
    </xf>
    <xf numFmtId="168" fontId="4" fillId="33" borderId="12" xfId="46" applyNumberFormat="1" applyFont="1" applyFill="1" applyBorder="1" applyAlignment="1">
      <alignment horizontal="center"/>
      <protection/>
    </xf>
    <xf numFmtId="168" fontId="6" fillId="33" borderId="14" xfId="46" applyNumberFormat="1" applyFont="1" applyFill="1" applyBorder="1" applyAlignment="1">
      <alignment horizontal="center"/>
      <protection/>
    </xf>
    <xf numFmtId="168" fontId="4" fillId="33" borderId="14" xfId="46" applyNumberFormat="1" applyFont="1" applyFill="1" applyBorder="1">
      <alignment/>
      <protection/>
    </xf>
    <xf numFmtId="168" fontId="4" fillId="33" borderId="15" xfId="46" applyNumberFormat="1" applyFont="1" applyFill="1" applyBorder="1">
      <alignment/>
      <protection/>
    </xf>
    <xf numFmtId="168" fontId="4" fillId="33" borderId="0" xfId="46" applyNumberFormat="1" applyFont="1" applyFill="1" applyProtection="1">
      <alignment/>
      <protection locked="0"/>
    </xf>
    <xf numFmtId="168" fontId="2" fillId="33" borderId="0" xfId="46" applyNumberFormat="1" applyFill="1">
      <alignment/>
      <protection/>
    </xf>
    <xf numFmtId="2" fontId="4" fillId="33" borderId="14" xfId="46" applyNumberFormat="1" applyFont="1" applyFill="1" applyBorder="1">
      <alignment/>
      <protection/>
    </xf>
    <xf numFmtId="14" fontId="4" fillId="33" borderId="0" xfId="46" applyNumberFormat="1" applyFont="1" applyFill="1" applyProtection="1">
      <alignment/>
      <protection locked="0"/>
    </xf>
    <xf numFmtId="168" fontId="6" fillId="33" borderId="15" xfId="46" applyNumberFormat="1" applyFont="1" applyFill="1" applyBorder="1" applyAlignment="1">
      <alignment horizontal="center"/>
      <protection/>
    </xf>
    <xf numFmtId="0" fontId="6" fillId="33" borderId="15" xfId="46" applyFont="1" applyFill="1" applyBorder="1">
      <alignment/>
      <protection/>
    </xf>
    <xf numFmtId="0" fontId="6" fillId="33" borderId="15" xfId="46" applyFont="1" applyFill="1" applyBorder="1" applyAlignment="1">
      <alignment horizontal="center"/>
      <protection/>
    </xf>
    <xf numFmtId="168" fontId="6" fillId="33" borderId="15" xfId="46" applyNumberFormat="1" applyFont="1" applyFill="1" applyBorder="1">
      <alignment/>
      <protection/>
    </xf>
    <xf numFmtId="0" fontId="4" fillId="33" borderId="15" xfId="46" applyFont="1" applyFill="1" applyBorder="1" applyAlignment="1">
      <alignment horizontal="center"/>
      <protection/>
    </xf>
    <xf numFmtId="166" fontId="6" fillId="33" borderId="15" xfId="46" applyNumberFormat="1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6" xfId="46" applyFont="1" applyFill="1" applyBorder="1" applyAlignment="1">
      <alignment horizontal="center"/>
      <protection/>
    </xf>
    <xf numFmtId="0" fontId="4" fillId="33" borderId="17" xfId="46" applyFont="1" applyFill="1" applyBorder="1" applyAlignment="1">
      <alignment horizontal="center"/>
      <protection/>
    </xf>
    <xf numFmtId="0" fontId="3" fillId="33" borderId="0" xfId="46" applyFont="1" applyFill="1" applyAlignment="1">
      <alignment horizontal="center"/>
      <protection/>
    </xf>
    <xf numFmtId="49" fontId="4" fillId="33" borderId="15" xfId="46" applyNumberFormat="1" applyFont="1" applyFill="1" applyBorder="1" applyAlignment="1">
      <alignment horizontal="center"/>
      <protection/>
    </xf>
    <xf numFmtId="49" fontId="6" fillId="33" borderId="15" xfId="46" applyNumberFormat="1" applyFont="1" applyFill="1" applyBorder="1" applyAlignment="1">
      <alignment horizontal="center" vertical="center"/>
      <protection/>
    </xf>
    <xf numFmtId="49" fontId="4" fillId="33" borderId="15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xport_2008_53_Všejan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selection activeCell="F53" sqref="F53"/>
    </sheetView>
  </sheetViews>
  <sheetFormatPr defaultColWidth="9.140625" defaultRowHeight="15"/>
  <cols>
    <col min="1" max="1" width="4.8515625" style="30" customWidth="1"/>
    <col min="2" max="2" width="31.57421875" style="30" customWidth="1"/>
    <col min="3" max="3" width="5.140625" style="30" customWidth="1"/>
    <col min="4" max="4" width="10.8515625" style="30" customWidth="1"/>
    <col min="5" max="5" width="10.8515625" style="38" customWidth="1"/>
    <col min="6" max="7" width="10.8515625" style="30" customWidth="1"/>
    <col min="8" max="8" width="10.8515625" style="38" customWidth="1"/>
    <col min="9" max="9" width="10.8515625" style="30" customWidth="1"/>
    <col min="10" max="10" width="9.140625" style="30" customWidth="1"/>
  </cols>
  <sheetData>
    <row r="1" spans="1:10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1"/>
    </row>
    <row r="2" spans="1:10" ht="1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1"/>
    </row>
    <row r="3" spans="1:10" ht="15">
      <c r="A3" s="2" t="s">
        <v>2</v>
      </c>
      <c r="B3" s="2"/>
      <c r="C3" s="3" t="s">
        <v>3</v>
      </c>
      <c r="D3" s="4"/>
      <c r="E3" s="32" t="s">
        <v>4</v>
      </c>
      <c r="F3" s="2"/>
      <c r="G3" s="2"/>
      <c r="H3" s="32"/>
      <c r="I3" s="2"/>
      <c r="J3" s="2"/>
    </row>
    <row r="4" spans="1:10" ht="15">
      <c r="A4" s="2"/>
      <c r="B4" s="5">
        <v>2015</v>
      </c>
      <c r="C4" s="6" t="s">
        <v>117</v>
      </c>
      <c r="D4" s="2"/>
      <c r="E4" s="32"/>
      <c r="F4" s="2"/>
      <c r="G4" s="2"/>
      <c r="H4" s="32"/>
      <c r="I4" s="4" t="s">
        <v>5</v>
      </c>
      <c r="J4" s="2"/>
    </row>
    <row r="5" spans="1:10" ht="15">
      <c r="A5" s="7"/>
      <c r="B5" s="47" t="s">
        <v>6</v>
      </c>
      <c r="C5" s="48"/>
      <c r="D5" s="48"/>
      <c r="E5" s="48"/>
      <c r="F5" s="48"/>
      <c r="G5" s="48"/>
      <c r="H5" s="48"/>
      <c r="I5" s="49"/>
      <c r="J5" s="2"/>
    </row>
    <row r="6" spans="1:10" ht="15">
      <c r="A6" s="8"/>
      <c r="B6" s="9" t="s">
        <v>7</v>
      </c>
      <c r="C6" s="10" t="s">
        <v>8</v>
      </c>
      <c r="D6" s="47" t="s">
        <v>9</v>
      </c>
      <c r="E6" s="48"/>
      <c r="F6" s="49"/>
      <c r="G6" s="47" t="s">
        <v>10</v>
      </c>
      <c r="H6" s="48"/>
      <c r="I6" s="49"/>
      <c r="J6" s="2"/>
    </row>
    <row r="7" spans="1:10" ht="15">
      <c r="A7" s="11" t="s">
        <v>11</v>
      </c>
      <c r="B7" s="12"/>
      <c r="C7" s="11" t="s">
        <v>12</v>
      </c>
      <c r="D7" s="11"/>
      <c r="E7" s="33" t="s">
        <v>122</v>
      </c>
      <c r="F7" s="11"/>
      <c r="G7" s="11"/>
      <c r="H7" s="33" t="s">
        <v>122</v>
      </c>
      <c r="I7" s="13"/>
      <c r="J7" s="2"/>
    </row>
    <row r="8" spans="1:10" ht="15">
      <c r="A8" s="15" t="s">
        <v>14</v>
      </c>
      <c r="B8" s="15" t="s">
        <v>15</v>
      </c>
      <c r="C8" s="15" t="s">
        <v>16</v>
      </c>
      <c r="D8" s="15" t="s">
        <v>17</v>
      </c>
      <c r="E8" s="41" t="s">
        <v>18</v>
      </c>
      <c r="F8" s="15" t="s">
        <v>19</v>
      </c>
      <c r="G8" s="15" t="s">
        <v>20</v>
      </c>
      <c r="H8" s="41" t="s">
        <v>21</v>
      </c>
      <c r="I8" s="15" t="s">
        <v>22</v>
      </c>
      <c r="J8" s="16">
        <v>1</v>
      </c>
    </row>
    <row r="9" spans="1:10" ht="15">
      <c r="A9" s="15" t="s">
        <v>23</v>
      </c>
      <c r="B9" s="42" t="s">
        <v>24</v>
      </c>
      <c r="C9" s="43" t="s">
        <v>25</v>
      </c>
      <c r="D9" s="17"/>
      <c r="E9" s="44">
        <f>E10+E11+E12+E13</f>
        <v>0</v>
      </c>
      <c r="F9" s="17"/>
      <c r="G9" s="17"/>
      <c r="H9" s="44">
        <f>H10+H11+H12+H13</f>
        <v>0.28869999999999996</v>
      </c>
      <c r="I9" s="17"/>
      <c r="J9" s="16">
        <v>2</v>
      </c>
    </row>
    <row r="10" spans="1:10" ht="15">
      <c r="A10" s="51" t="s">
        <v>26</v>
      </c>
      <c r="B10" s="24" t="s">
        <v>27</v>
      </c>
      <c r="C10" s="45" t="s">
        <v>25</v>
      </c>
      <c r="D10" s="25"/>
      <c r="E10" s="36">
        <v>0</v>
      </c>
      <c r="F10" s="17"/>
      <c r="G10" s="25"/>
      <c r="H10" s="36">
        <v>0</v>
      </c>
      <c r="I10" s="17"/>
      <c r="J10" s="16">
        <v>3</v>
      </c>
    </row>
    <row r="11" spans="1:10" ht="15">
      <c r="A11" s="51" t="s">
        <v>28</v>
      </c>
      <c r="B11" s="24" t="s">
        <v>29</v>
      </c>
      <c r="C11" s="45" t="s">
        <v>25</v>
      </c>
      <c r="D11" s="25"/>
      <c r="E11" s="36">
        <v>0</v>
      </c>
      <c r="F11" s="17"/>
      <c r="G11" s="25"/>
      <c r="H11" s="36">
        <v>0</v>
      </c>
      <c r="I11" s="17"/>
      <c r="J11" s="16">
        <v>4</v>
      </c>
    </row>
    <row r="12" spans="1:10" ht="15">
      <c r="A12" s="51" t="s">
        <v>30</v>
      </c>
      <c r="B12" s="24" t="s">
        <v>31</v>
      </c>
      <c r="C12" s="45" t="s">
        <v>25</v>
      </c>
      <c r="D12" s="25"/>
      <c r="E12" s="36">
        <v>0</v>
      </c>
      <c r="F12" s="17"/>
      <c r="G12" s="25"/>
      <c r="H12" s="36">
        <v>0.1601</v>
      </c>
      <c r="I12" s="17"/>
      <c r="J12" s="16">
        <v>5</v>
      </c>
    </row>
    <row r="13" spans="1:10" ht="15">
      <c r="A13" s="51" t="s">
        <v>32</v>
      </c>
      <c r="B13" s="24" t="s">
        <v>33</v>
      </c>
      <c r="C13" s="45" t="s">
        <v>25</v>
      </c>
      <c r="D13" s="25"/>
      <c r="E13" s="36">
        <v>0</v>
      </c>
      <c r="F13" s="17"/>
      <c r="G13" s="25"/>
      <c r="H13" s="36">
        <v>0.1286</v>
      </c>
      <c r="I13" s="17"/>
      <c r="J13" s="16">
        <v>6</v>
      </c>
    </row>
    <row r="14" spans="1:10" ht="15">
      <c r="A14" s="15" t="s">
        <v>34</v>
      </c>
      <c r="B14" s="42" t="s">
        <v>35</v>
      </c>
      <c r="C14" s="43" t="s">
        <v>25</v>
      </c>
      <c r="D14" s="17"/>
      <c r="E14" s="44">
        <f>E15+E16</f>
        <v>0</v>
      </c>
      <c r="F14" s="17"/>
      <c r="G14" s="17"/>
      <c r="H14" s="44">
        <f>H15+H16</f>
        <v>1.1367</v>
      </c>
      <c r="I14" s="17"/>
      <c r="J14" s="16">
        <v>7</v>
      </c>
    </row>
    <row r="15" spans="1:10" ht="15">
      <c r="A15" s="51" t="s">
        <v>36</v>
      </c>
      <c r="B15" s="24" t="s">
        <v>37</v>
      </c>
      <c r="C15" s="45" t="s">
        <v>25</v>
      </c>
      <c r="D15" s="25"/>
      <c r="E15" s="36">
        <v>0</v>
      </c>
      <c r="F15" s="17"/>
      <c r="G15" s="25"/>
      <c r="H15" s="36">
        <v>1.1367</v>
      </c>
      <c r="I15" s="17"/>
      <c r="J15" s="16">
        <v>8</v>
      </c>
    </row>
    <row r="16" spans="1:10" ht="15">
      <c r="A16" s="51" t="s">
        <v>38</v>
      </c>
      <c r="B16" s="24" t="s">
        <v>39</v>
      </c>
      <c r="C16" s="45" t="s">
        <v>25</v>
      </c>
      <c r="D16" s="25"/>
      <c r="E16" s="36">
        <v>0</v>
      </c>
      <c r="F16" s="17"/>
      <c r="G16" s="25"/>
      <c r="H16" s="36">
        <v>0</v>
      </c>
      <c r="I16" s="17"/>
      <c r="J16" s="16">
        <v>9</v>
      </c>
    </row>
    <row r="17" spans="1:10" ht="15">
      <c r="A17" s="15" t="s">
        <v>40</v>
      </c>
      <c r="B17" s="42" t="s">
        <v>41</v>
      </c>
      <c r="C17" s="43" t="s">
        <v>25</v>
      </c>
      <c r="D17" s="17"/>
      <c r="E17" s="44">
        <f>E18+E19</f>
        <v>0</v>
      </c>
      <c r="F17" s="17"/>
      <c r="G17" s="17"/>
      <c r="H17" s="44">
        <f>H18+H19</f>
        <v>2.58</v>
      </c>
      <c r="I17" s="17"/>
      <c r="J17" s="16">
        <v>10</v>
      </c>
    </row>
    <row r="18" spans="1:10" ht="15">
      <c r="A18" s="51" t="s">
        <v>42</v>
      </c>
      <c r="B18" s="24" t="s">
        <v>43</v>
      </c>
      <c r="C18" s="45" t="s">
        <v>25</v>
      </c>
      <c r="D18" s="25"/>
      <c r="E18" s="36">
        <v>0</v>
      </c>
      <c r="F18" s="17"/>
      <c r="G18" s="25"/>
      <c r="H18" s="36">
        <v>1.835</v>
      </c>
      <c r="I18" s="17"/>
      <c r="J18" s="16">
        <v>11</v>
      </c>
    </row>
    <row r="19" spans="1:10" ht="15">
      <c r="A19" s="51" t="s">
        <v>44</v>
      </c>
      <c r="B19" s="24" t="s">
        <v>45</v>
      </c>
      <c r="C19" s="45" t="s">
        <v>25</v>
      </c>
      <c r="D19" s="25"/>
      <c r="E19" s="36">
        <v>0</v>
      </c>
      <c r="F19" s="17"/>
      <c r="G19" s="25"/>
      <c r="H19" s="36">
        <v>0.745</v>
      </c>
      <c r="I19" s="17"/>
      <c r="J19" s="16">
        <v>12</v>
      </c>
    </row>
    <row r="20" spans="1:10" ht="15">
      <c r="A20" s="15" t="s">
        <v>46</v>
      </c>
      <c r="B20" s="42" t="s">
        <v>47</v>
      </c>
      <c r="C20" s="43" t="s">
        <v>25</v>
      </c>
      <c r="D20" s="25"/>
      <c r="E20" s="44">
        <f>E21+E22+E23+E24+E25+E26</f>
        <v>0</v>
      </c>
      <c r="F20" s="17"/>
      <c r="G20" s="17"/>
      <c r="H20" s="44">
        <f>H21+H22+H23+H24+H25+H26</f>
        <v>3.3350999999999997</v>
      </c>
      <c r="I20" s="17"/>
      <c r="J20" s="16">
        <v>13</v>
      </c>
    </row>
    <row r="21" spans="1:10" ht="15">
      <c r="A21" s="51" t="s">
        <v>48</v>
      </c>
      <c r="B21" s="24" t="s">
        <v>49</v>
      </c>
      <c r="C21" s="45" t="s">
        <v>25</v>
      </c>
      <c r="D21" s="25"/>
      <c r="E21" s="36">
        <v>0</v>
      </c>
      <c r="F21" s="17"/>
      <c r="G21" s="25"/>
      <c r="H21" s="36">
        <v>0</v>
      </c>
      <c r="I21" s="17"/>
      <c r="J21" s="16">
        <v>14</v>
      </c>
    </row>
    <row r="22" spans="1:10" ht="15">
      <c r="A22" s="51" t="s">
        <v>50</v>
      </c>
      <c r="B22" s="24" t="s">
        <v>51</v>
      </c>
      <c r="C22" s="45" t="s">
        <v>25</v>
      </c>
      <c r="D22" s="25"/>
      <c r="E22" s="36">
        <v>0</v>
      </c>
      <c r="F22" s="17"/>
      <c r="G22" s="25"/>
      <c r="H22" s="36">
        <v>0.039200000000000006</v>
      </c>
      <c r="I22" s="17"/>
      <c r="J22" s="16">
        <v>15</v>
      </c>
    </row>
    <row r="23" spans="1:10" ht="15">
      <c r="A23" s="51" t="s">
        <v>52</v>
      </c>
      <c r="B23" s="24" t="s">
        <v>53</v>
      </c>
      <c r="C23" s="45" t="s">
        <v>25</v>
      </c>
      <c r="D23" s="25"/>
      <c r="E23" s="36">
        <v>0</v>
      </c>
      <c r="F23" s="17"/>
      <c r="G23" s="25"/>
      <c r="H23" s="36">
        <v>2.67</v>
      </c>
      <c r="I23" s="17"/>
      <c r="J23" s="16">
        <v>16</v>
      </c>
    </row>
    <row r="24" spans="1:10" ht="15">
      <c r="A24" s="51" t="s">
        <v>54</v>
      </c>
      <c r="B24" s="24" t="s">
        <v>55</v>
      </c>
      <c r="C24" s="45" t="s">
        <v>25</v>
      </c>
      <c r="D24" s="25"/>
      <c r="E24" s="36">
        <v>0</v>
      </c>
      <c r="F24" s="17"/>
      <c r="G24" s="25"/>
      <c r="H24" s="36">
        <v>0.046</v>
      </c>
      <c r="I24" s="17"/>
      <c r="J24" s="16">
        <v>17</v>
      </c>
    </row>
    <row r="25" spans="1:10" ht="15">
      <c r="A25" s="51" t="s">
        <v>56</v>
      </c>
      <c r="B25" s="24" t="s">
        <v>57</v>
      </c>
      <c r="C25" s="45" t="s">
        <v>25</v>
      </c>
      <c r="D25" s="25"/>
      <c r="E25" s="36">
        <v>0</v>
      </c>
      <c r="F25" s="17"/>
      <c r="G25" s="25"/>
      <c r="H25" s="36">
        <v>1.1315</v>
      </c>
      <c r="I25" s="17"/>
      <c r="J25" s="16">
        <v>18</v>
      </c>
    </row>
    <row r="26" spans="1:10" ht="15">
      <c r="A26" s="51" t="s">
        <v>58</v>
      </c>
      <c r="B26" s="24" t="s">
        <v>59</v>
      </c>
      <c r="C26" s="45" t="s">
        <v>25</v>
      </c>
      <c r="D26" s="25"/>
      <c r="E26" s="36">
        <v>0</v>
      </c>
      <c r="F26" s="17"/>
      <c r="G26" s="25"/>
      <c r="H26" s="36">
        <v>-0.5516</v>
      </c>
      <c r="I26" s="17"/>
      <c r="J26" s="16">
        <v>19</v>
      </c>
    </row>
    <row r="27" spans="1:10" ht="15">
      <c r="A27" s="15" t="s">
        <v>60</v>
      </c>
      <c r="B27" s="42" t="s">
        <v>61</v>
      </c>
      <c r="C27" s="43" t="s">
        <v>25</v>
      </c>
      <c r="D27" s="17"/>
      <c r="E27" s="44">
        <v>0</v>
      </c>
      <c r="F27" s="17"/>
      <c r="G27" s="17"/>
      <c r="H27" s="44">
        <v>0</v>
      </c>
      <c r="I27" s="17"/>
      <c r="J27" s="16">
        <v>20</v>
      </c>
    </row>
    <row r="28" spans="1:10" ht="15">
      <c r="A28" s="15" t="s">
        <v>62</v>
      </c>
      <c r="B28" s="42" t="s">
        <v>63</v>
      </c>
      <c r="C28" s="43" t="s">
        <v>25</v>
      </c>
      <c r="D28" s="17"/>
      <c r="E28" s="44">
        <v>0</v>
      </c>
      <c r="F28" s="17"/>
      <c r="G28" s="17"/>
      <c r="H28" s="44">
        <v>0.468</v>
      </c>
      <c r="I28" s="17"/>
      <c r="J28" s="16">
        <v>21</v>
      </c>
    </row>
    <row r="29" spans="1:10" ht="15">
      <c r="A29" s="15" t="s">
        <v>64</v>
      </c>
      <c r="B29" s="42" t="s">
        <v>65</v>
      </c>
      <c r="C29" s="43" t="s">
        <v>25</v>
      </c>
      <c r="D29" s="17"/>
      <c r="E29" s="44">
        <v>0</v>
      </c>
      <c r="F29" s="17"/>
      <c r="G29" s="17"/>
      <c r="H29" s="44">
        <v>0.373</v>
      </c>
      <c r="I29" s="17"/>
      <c r="J29" s="16">
        <v>23</v>
      </c>
    </row>
    <row r="30" spans="1:10" ht="15">
      <c r="A30" s="15" t="s">
        <v>66</v>
      </c>
      <c r="B30" s="42" t="s">
        <v>67</v>
      </c>
      <c r="C30" s="43" t="s">
        <v>25</v>
      </c>
      <c r="D30" s="17"/>
      <c r="E30" s="44">
        <f>E9+E14+E17+E20+E27+E28+E29</f>
        <v>0</v>
      </c>
      <c r="F30" s="17"/>
      <c r="G30" s="17"/>
      <c r="H30" s="44">
        <f>H9+H14+H17+H20+H27+H28+H29</f>
        <v>8.1815</v>
      </c>
      <c r="I30" s="17"/>
      <c r="J30" s="20"/>
    </row>
    <row r="31" spans="1:10" ht="15">
      <c r="A31" s="51" t="s">
        <v>68</v>
      </c>
      <c r="B31" s="24" t="s">
        <v>69</v>
      </c>
      <c r="C31" s="43" t="s">
        <v>25</v>
      </c>
      <c r="D31" s="22"/>
      <c r="E31" s="36">
        <v>0</v>
      </c>
      <c r="F31" s="22"/>
      <c r="G31" s="22"/>
      <c r="H31" s="36">
        <v>0</v>
      </c>
      <c r="I31" s="22"/>
      <c r="J31" s="2"/>
    </row>
    <row r="32" spans="1:10" ht="15">
      <c r="A32" s="51" t="s">
        <v>70</v>
      </c>
      <c r="B32" s="24" t="s">
        <v>71</v>
      </c>
      <c r="C32" s="43" t="s">
        <v>25</v>
      </c>
      <c r="D32" s="22"/>
      <c r="E32" s="36">
        <v>0</v>
      </c>
      <c r="F32" s="22"/>
      <c r="G32" s="22"/>
      <c r="H32" s="36">
        <v>0</v>
      </c>
      <c r="I32" s="22"/>
      <c r="J32" s="2"/>
    </row>
    <row r="33" spans="1:10" ht="15">
      <c r="A33" s="51" t="s">
        <v>72</v>
      </c>
      <c r="B33" s="24" t="s">
        <v>73</v>
      </c>
      <c r="C33" s="45" t="s">
        <v>74</v>
      </c>
      <c r="D33" s="23"/>
      <c r="E33" s="36">
        <v>0</v>
      </c>
      <c r="F33" s="23"/>
      <c r="G33" s="23"/>
      <c r="H33" s="36">
        <v>0</v>
      </c>
      <c r="I33" s="23"/>
      <c r="J33" s="2"/>
    </row>
    <row r="34" spans="1:10" ht="15">
      <c r="A34" s="51" t="s">
        <v>75</v>
      </c>
      <c r="B34" s="24" t="s">
        <v>76</v>
      </c>
      <c r="C34" s="45" t="s">
        <v>77</v>
      </c>
      <c r="D34" s="25"/>
      <c r="E34" s="36">
        <v>0</v>
      </c>
      <c r="F34" s="25"/>
      <c r="G34" s="24"/>
      <c r="H34" s="36"/>
      <c r="I34" s="24"/>
      <c r="J34" s="2"/>
    </row>
    <row r="35" spans="1:10" ht="15">
      <c r="A35" s="51" t="s">
        <v>78</v>
      </c>
      <c r="B35" s="24" t="s">
        <v>79</v>
      </c>
      <c r="C35" s="45" t="s">
        <v>77</v>
      </c>
      <c r="D35" s="25"/>
      <c r="E35" s="36">
        <v>0</v>
      </c>
      <c r="F35" s="25"/>
      <c r="G35" s="24"/>
      <c r="H35" s="36"/>
      <c r="I35" s="24"/>
      <c r="J35" s="2"/>
    </row>
    <row r="36" spans="1:10" ht="15">
      <c r="A36" s="51" t="s">
        <v>80</v>
      </c>
      <c r="B36" s="24" t="s">
        <v>81</v>
      </c>
      <c r="C36" s="45" t="s">
        <v>77</v>
      </c>
      <c r="D36" s="24"/>
      <c r="E36" s="36"/>
      <c r="F36" s="24"/>
      <c r="G36" s="25"/>
      <c r="H36" s="36">
        <v>0.31489999999999996</v>
      </c>
      <c r="I36" s="25"/>
      <c r="J36" s="2"/>
    </row>
    <row r="37" spans="1:10" ht="15">
      <c r="A37" s="51" t="s">
        <v>82</v>
      </c>
      <c r="B37" s="24" t="s">
        <v>79</v>
      </c>
      <c r="C37" s="45" t="s">
        <v>77</v>
      </c>
      <c r="D37" s="24"/>
      <c r="E37" s="36"/>
      <c r="F37" s="24"/>
      <c r="G37" s="25"/>
      <c r="H37" s="36">
        <v>0.1945</v>
      </c>
      <c r="I37" s="25"/>
      <c r="J37" s="2"/>
    </row>
    <row r="38" spans="1:10" ht="15">
      <c r="A38" s="51" t="s">
        <v>83</v>
      </c>
      <c r="B38" s="24" t="s">
        <v>84</v>
      </c>
      <c r="C38" s="45" t="s">
        <v>77</v>
      </c>
      <c r="D38" s="24"/>
      <c r="E38" s="36"/>
      <c r="F38" s="24"/>
      <c r="G38" s="25"/>
      <c r="H38" s="36">
        <v>0</v>
      </c>
      <c r="I38" s="25"/>
      <c r="J38" s="2"/>
    </row>
    <row r="39" spans="1:10" ht="15">
      <c r="A39" s="51" t="s">
        <v>85</v>
      </c>
      <c r="B39" s="24" t="s">
        <v>86</v>
      </c>
      <c r="C39" s="45" t="s">
        <v>77</v>
      </c>
      <c r="D39" s="24"/>
      <c r="E39" s="36"/>
      <c r="F39" s="24"/>
      <c r="G39" s="25"/>
      <c r="H39" s="36">
        <v>0</v>
      </c>
      <c r="I39" s="25"/>
      <c r="J39" s="2"/>
    </row>
    <row r="40" spans="1:10" ht="15">
      <c r="A40" s="51" t="s">
        <v>87</v>
      </c>
      <c r="B40" s="24" t="s">
        <v>88</v>
      </c>
      <c r="C40" s="45" t="s">
        <v>77</v>
      </c>
      <c r="D40" s="25"/>
      <c r="E40" s="36">
        <v>0</v>
      </c>
      <c r="F40" s="25"/>
      <c r="G40" s="25"/>
      <c r="H40" s="36"/>
      <c r="I40" s="25"/>
      <c r="J40" s="2"/>
    </row>
    <row r="41" spans="1:10" ht="15">
      <c r="A41" s="51" t="s">
        <v>89</v>
      </c>
      <c r="B41" s="24" t="s">
        <v>90</v>
      </c>
      <c r="C41" s="45" t="s">
        <v>77</v>
      </c>
      <c r="D41" s="25"/>
      <c r="E41" s="36"/>
      <c r="F41" s="25"/>
      <c r="G41" s="25">
        <v>0</v>
      </c>
      <c r="H41" s="36">
        <v>0</v>
      </c>
      <c r="I41" s="25">
        <f>H41-G41</f>
        <v>0</v>
      </c>
      <c r="J41" s="2"/>
    </row>
    <row r="42" spans="1:10" ht="15">
      <c r="A42" s="15" t="s">
        <v>91</v>
      </c>
      <c r="B42" s="42" t="s">
        <v>92</v>
      </c>
      <c r="C42" s="43" t="s">
        <v>93</v>
      </c>
      <c r="D42" s="46" t="e">
        <f>D30/D34</f>
        <v>#DIV/0!</v>
      </c>
      <c r="E42" s="44" t="e">
        <f>E30/E34</f>
        <v>#DIV/0!</v>
      </c>
      <c r="F42" s="46" t="e">
        <f>E42-D42</f>
        <v>#DIV/0!</v>
      </c>
      <c r="G42" s="46" t="e">
        <f>G30/(G36+G38)</f>
        <v>#DIV/0!</v>
      </c>
      <c r="H42" s="44">
        <f>H30/(H36+H38)</f>
        <v>25.981263893299463</v>
      </c>
      <c r="I42" s="22" t="e">
        <f>H42-G42</f>
        <v>#DIV/0!</v>
      </c>
      <c r="J42" s="6"/>
    </row>
    <row r="43" spans="1:10" ht="15">
      <c r="A43" s="26"/>
      <c r="B43" s="2"/>
      <c r="C43" s="27"/>
      <c r="D43" s="2"/>
      <c r="E43" s="32"/>
      <c r="F43" s="2"/>
      <c r="G43" s="2"/>
      <c r="H43" s="32"/>
      <c r="I43" s="2"/>
      <c r="J43" s="2"/>
    </row>
    <row r="44" spans="1:10" ht="15">
      <c r="A44" s="2"/>
      <c r="B44" s="2"/>
      <c r="C44" s="2"/>
      <c r="D44" s="2"/>
      <c r="E44" s="32"/>
      <c r="F44" s="2"/>
      <c r="G44" s="2"/>
      <c r="H44" s="32"/>
      <c r="I44" s="2"/>
      <c r="J44" s="2"/>
    </row>
    <row r="45" spans="1:10" ht="15">
      <c r="A45" s="50" t="s">
        <v>94</v>
      </c>
      <c r="B45" s="50"/>
      <c r="C45" s="50"/>
      <c r="D45" s="50"/>
      <c r="E45" s="50"/>
      <c r="F45" s="50"/>
      <c r="G45" s="50"/>
      <c r="H45" s="50"/>
      <c r="I45" s="50"/>
      <c r="J45" s="1"/>
    </row>
    <row r="46" spans="1:10" ht="15">
      <c r="A46" s="2"/>
      <c r="B46" s="2"/>
      <c r="C46" s="2"/>
      <c r="D46" s="2"/>
      <c r="E46" s="32"/>
      <c r="F46" s="2"/>
      <c r="G46" s="2"/>
      <c r="H46" s="32"/>
      <c r="I46" s="4" t="s">
        <v>95</v>
      </c>
      <c r="J46" s="2"/>
    </row>
    <row r="47" spans="1:10" ht="15">
      <c r="A47" s="7"/>
      <c r="B47" s="47" t="s">
        <v>96</v>
      </c>
      <c r="C47" s="48"/>
      <c r="D47" s="48"/>
      <c r="E47" s="47"/>
      <c r="F47" s="48"/>
      <c r="G47" s="48"/>
      <c r="H47" s="48"/>
      <c r="I47" s="49"/>
      <c r="J47" s="2"/>
    </row>
    <row r="48" spans="1:10" ht="15">
      <c r="A48" s="8"/>
      <c r="B48" s="9" t="s">
        <v>97</v>
      </c>
      <c r="C48" s="7" t="s">
        <v>8</v>
      </c>
      <c r="D48" s="47" t="s">
        <v>9</v>
      </c>
      <c r="E48" s="47"/>
      <c r="F48" s="49"/>
      <c r="G48" s="47" t="s">
        <v>10</v>
      </c>
      <c r="H48" s="48"/>
      <c r="I48" s="49"/>
      <c r="J48" s="2"/>
    </row>
    <row r="49" spans="1:10" ht="15">
      <c r="A49" s="12" t="s">
        <v>11</v>
      </c>
      <c r="B49" s="12"/>
      <c r="C49" s="12" t="s">
        <v>12</v>
      </c>
      <c r="D49" s="11"/>
      <c r="E49" s="33" t="s">
        <v>122</v>
      </c>
      <c r="F49" s="11" t="s">
        <v>13</v>
      </c>
      <c r="G49" s="11"/>
      <c r="H49" s="33" t="s">
        <v>122</v>
      </c>
      <c r="I49" s="13" t="s">
        <v>13</v>
      </c>
      <c r="J49" s="2"/>
    </row>
    <row r="50" spans="1:10" ht="15">
      <c r="A50" s="52" t="s">
        <v>14</v>
      </c>
      <c r="B50" s="15" t="s">
        <v>15</v>
      </c>
      <c r="C50" s="14" t="s">
        <v>16</v>
      </c>
      <c r="D50" s="14" t="s">
        <v>17</v>
      </c>
      <c r="E50" s="34" t="s">
        <v>18</v>
      </c>
      <c r="F50" s="14" t="s">
        <v>19</v>
      </c>
      <c r="G50" s="14" t="s">
        <v>20</v>
      </c>
      <c r="H50" s="34" t="s">
        <v>21</v>
      </c>
      <c r="I50" s="15" t="s">
        <v>22</v>
      </c>
      <c r="J50" s="6"/>
    </row>
    <row r="51" spans="1:10" ht="15">
      <c r="A51" s="53" t="s">
        <v>98</v>
      </c>
      <c r="B51" s="24" t="s">
        <v>99</v>
      </c>
      <c r="C51" s="18" t="s">
        <v>25</v>
      </c>
      <c r="D51" s="19">
        <f>D30</f>
        <v>0</v>
      </c>
      <c r="E51" s="35">
        <f>E30</f>
        <v>0</v>
      </c>
      <c r="F51" s="19">
        <f aca="true" t="shared" si="0" ref="F51:F58">E51-D51</f>
        <v>0</v>
      </c>
      <c r="G51" s="19">
        <f>G30</f>
        <v>0</v>
      </c>
      <c r="H51" s="35">
        <f>H30</f>
        <v>8.1815</v>
      </c>
      <c r="I51" s="25">
        <f aca="true" t="shared" si="1" ref="I51:I58">H51-G51</f>
        <v>8.1815</v>
      </c>
      <c r="J51" s="2"/>
    </row>
    <row r="52" spans="1:10" ht="15">
      <c r="A52" s="53" t="s">
        <v>100</v>
      </c>
      <c r="B52" s="24" t="s">
        <v>101</v>
      </c>
      <c r="C52" s="18" t="s">
        <v>25</v>
      </c>
      <c r="D52" s="19">
        <v>0.03981</v>
      </c>
      <c r="E52" s="35">
        <v>0</v>
      </c>
      <c r="F52" s="19">
        <f t="shared" si="0"/>
        <v>-0.03981</v>
      </c>
      <c r="G52" s="19">
        <v>0.02662</v>
      </c>
      <c r="H52" s="35">
        <f>H51*H53</f>
        <v>0.6932594025000001</v>
      </c>
      <c r="I52" s="25">
        <f t="shared" si="1"/>
        <v>0.6666394025000001</v>
      </c>
      <c r="J52" s="2"/>
    </row>
    <row r="53" spans="1:10" ht="15">
      <c r="A53" s="53" t="s">
        <v>102</v>
      </c>
      <c r="B53" s="24" t="s">
        <v>103</v>
      </c>
      <c r="C53" s="18" t="s">
        <v>104</v>
      </c>
      <c r="D53" s="28" t="e">
        <f>D52/D51</f>
        <v>#DIV/0!</v>
      </c>
      <c r="E53" s="35" t="e">
        <f>E52/E51</f>
        <v>#DIV/0!</v>
      </c>
      <c r="F53" s="28" t="e">
        <f t="shared" si="0"/>
        <v>#DIV/0!</v>
      </c>
      <c r="G53" s="28" t="e">
        <f>G52/G51</f>
        <v>#DIV/0!</v>
      </c>
      <c r="H53" s="28">
        <v>0.084735</v>
      </c>
      <c r="I53" s="29" t="e">
        <f t="shared" si="1"/>
        <v>#DIV/0!</v>
      </c>
      <c r="J53" s="2"/>
    </row>
    <row r="54" spans="1:10" ht="15">
      <c r="A54" s="53" t="s">
        <v>105</v>
      </c>
      <c r="B54" s="24" t="s">
        <v>106</v>
      </c>
      <c r="C54" s="18" t="s">
        <v>25</v>
      </c>
      <c r="D54" s="19">
        <v>0</v>
      </c>
      <c r="E54" s="35">
        <v>0</v>
      </c>
      <c r="F54" s="19">
        <f t="shared" si="0"/>
        <v>0</v>
      </c>
      <c r="G54" s="19">
        <v>0</v>
      </c>
      <c r="H54" s="35">
        <v>0</v>
      </c>
      <c r="I54" s="25">
        <f t="shared" si="1"/>
        <v>0</v>
      </c>
      <c r="J54" s="2"/>
    </row>
    <row r="55" spans="1:10" ht="15">
      <c r="A55" s="53" t="s">
        <v>107</v>
      </c>
      <c r="B55" s="24" t="s">
        <v>108</v>
      </c>
      <c r="C55" s="18" t="s">
        <v>25</v>
      </c>
      <c r="D55" s="19">
        <f>D51+D52</f>
        <v>0.03981</v>
      </c>
      <c r="E55" s="35">
        <f>E51+E52</f>
        <v>0</v>
      </c>
      <c r="F55" s="19">
        <f t="shared" si="0"/>
        <v>-0.03981</v>
      </c>
      <c r="G55" s="19">
        <f>G51+G52</f>
        <v>0.02662</v>
      </c>
      <c r="H55" s="35">
        <f>H51+H52</f>
        <v>8.8747594025</v>
      </c>
      <c r="I55" s="25">
        <f t="shared" si="1"/>
        <v>8.848139402500001</v>
      </c>
      <c r="J55" s="2"/>
    </row>
    <row r="56" spans="1:10" ht="15">
      <c r="A56" s="53" t="s">
        <v>109</v>
      </c>
      <c r="B56" s="24" t="s">
        <v>110</v>
      </c>
      <c r="C56" s="18" t="s">
        <v>77</v>
      </c>
      <c r="D56" s="19">
        <f>D34</f>
        <v>0</v>
      </c>
      <c r="E56" s="35">
        <f>E34</f>
        <v>0</v>
      </c>
      <c r="F56" s="19">
        <f t="shared" si="0"/>
        <v>0</v>
      </c>
      <c r="G56" s="19">
        <f>G36+G38</f>
        <v>0</v>
      </c>
      <c r="H56" s="35">
        <f>H36+H38</f>
        <v>0.31489999999999996</v>
      </c>
      <c r="I56" s="25">
        <f t="shared" si="1"/>
        <v>0.31489999999999996</v>
      </c>
      <c r="J56" s="2"/>
    </row>
    <row r="57" spans="1:10" ht="15">
      <c r="A57" s="53" t="s">
        <v>111</v>
      </c>
      <c r="B57" s="24" t="s">
        <v>112</v>
      </c>
      <c r="C57" s="18" t="s">
        <v>93</v>
      </c>
      <c r="D57" s="21" t="e">
        <f>D55/D56</f>
        <v>#DIV/0!</v>
      </c>
      <c r="E57" s="35" t="e">
        <f>E55/E56</f>
        <v>#DIV/0!</v>
      </c>
      <c r="F57" s="21" t="e">
        <f t="shared" si="0"/>
        <v>#DIV/0!</v>
      </c>
      <c r="G57" s="21" t="e">
        <f>G55/G56</f>
        <v>#DIV/0!</v>
      </c>
      <c r="H57" s="39">
        <f>H55/H56</f>
        <v>28.182786289298196</v>
      </c>
      <c r="I57" s="22" t="e">
        <f t="shared" si="1"/>
        <v>#DIV/0!</v>
      </c>
      <c r="J57" s="2"/>
    </row>
    <row r="58" spans="1:10" ht="15">
      <c r="A58" s="51" t="s">
        <v>113</v>
      </c>
      <c r="B58" s="24" t="s">
        <v>114</v>
      </c>
      <c r="C58" s="18" t="s">
        <v>93</v>
      </c>
      <c r="D58" s="21" t="e">
        <f>D57*1.14</f>
        <v>#DIV/0!</v>
      </c>
      <c r="E58" s="35" t="e">
        <f>E57*1.14</f>
        <v>#DIV/0!</v>
      </c>
      <c r="F58" s="21" t="e">
        <f t="shared" si="0"/>
        <v>#DIV/0!</v>
      </c>
      <c r="G58" s="21" t="e">
        <f>G57*1.14</f>
        <v>#DIV/0!</v>
      </c>
      <c r="H58" s="39">
        <f>H57*1.15</f>
        <v>32.41020423269293</v>
      </c>
      <c r="I58" s="22" t="e">
        <f t="shared" si="1"/>
        <v>#DIV/0!</v>
      </c>
      <c r="J58" s="2"/>
    </row>
    <row r="60" spans="1:10" ht="15">
      <c r="A60" s="31" t="s">
        <v>118</v>
      </c>
      <c r="B60" s="31"/>
      <c r="C60" s="31"/>
      <c r="D60" s="31"/>
      <c r="E60" s="37"/>
      <c r="F60" s="31" t="s">
        <v>115</v>
      </c>
      <c r="G60" s="40"/>
      <c r="H60" s="37"/>
      <c r="I60" s="31"/>
      <c r="J60" s="2"/>
    </row>
    <row r="61" spans="1:10" ht="15">
      <c r="A61" s="31" t="s">
        <v>119</v>
      </c>
      <c r="B61" s="31"/>
      <c r="C61" s="31"/>
      <c r="D61" s="31"/>
      <c r="E61" s="37"/>
      <c r="F61" s="31" t="s">
        <v>116</v>
      </c>
      <c r="G61" s="31"/>
      <c r="H61" s="37"/>
      <c r="I61" s="31"/>
      <c r="J61" s="2"/>
    </row>
    <row r="62" spans="1:10" ht="15">
      <c r="A62" s="31" t="s">
        <v>120</v>
      </c>
      <c r="B62" s="31" t="s">
        <v>121</v>
      </c>
      <c r="C62" s="31"/>
      <c r="D62" s="31"/>
      <c r="E62" s="37"/>
      <c r="F62" s="31"/>
      <c r="G62" s="31"/>
      <c r="H62" s="37"/>
      <c r="I62" s="31"/>
      <c r="J62" s="2"/>
    </row>
    <row r="63" spans="1:10" ht="15">
      <c r="A63" s="2"/>
      <c r="B63" s="2"/>
      <c r="C63" s="2"/>
      <c r="D63" s="2"/>
      <c r="E63" s="32"/>
      <c r="F63" s="2"/>
      <c r="G63" s="2"/>
      <c r="H63" s="32"/>
      <c r="I63" s="2"/>
      <c r="J63" s="2"/>
    </row>
  </sheetData>
  <sheetProtection/>
  <mergeCells count="9">
    <mergeCell ref="B47:I47"/>
    <mergeCell ref="D48:F48"/>
    <mergeCell ref="G48:I48"/>
    <mergeCell ref="A1:I1"/>
    <mergeCell ref="A2:I2"/>
    <mergeCell ref="B5:I5"/>
    <mergeCell ref="D6:F6"/>
    <mergeCell ref="G6:I6"/>
    <mergeCell ref="A45:I45"/>
  </mergeCells>
  <printOptions/>
  <pageMargins left="0.7" right="0.7" top="0.787401575" bottom="0.787401575" header="0.3" footer="0.3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ieis</dc:creator>
  <cp:keywords/>
  <dc:description/>
  <cp:lastModifiedBy>Cokrtova Eva</cp:lastModifiedBy>
  <cp:lastPrinted>2013-09-27T09:19:56Z</cp:lastPrinted>
  <dcterms:created xsi:type="dcterms:W3CDTF">2012-06-21T12:42:29Z</dcterms:created>
  <dcterms:modified xsi:type="dcterms:W3CDTF">2015-01-06T07:00:39Z</dcterms:modified>
  <cp:category/>
  <cp:version/>
  <cp:contentType/>
  <cp:contentStatus/>
</cp:coreProperties>
</file>